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eidelta.just.sise/dhs/webdav/6eddc631732c114d1ccdc60743f418747e5d7a69/47501284235/80b0b8d9-5dae-43a5-aa3b-1c7dd54fa01f/"/>
    </mc:Choice>
  </mc:AlternateContent>
  <xr:revisionPtr revIDLastSave="0" documentId="13_ncr:1_{82C1F1A4-A6D5-4139-993B-AD4098038628}" xr6:coauthVersionLast="47" xr6:coauthVersionMax="47" xr10:uidLastSave="{00000000-0000-0000-0000-000000000000}"/>
  <bookViews>
    <workbookView xWindow="-120" yWindow="-120" windowWidth="29040" windowHeight="15840" xr2:uid="{9A718930-66A5-49A8-814C-07C7E1AC3DCB}"/>
  </bookViews>
  <sheets>
    <sheet name="EKEI EA25 -JDM 31.01.25 KK nr 5" sheetId="1" r:id="rId1"/>
    <sheet name="JDK KK Lisa 3. EKEI" sheetId="2" r:id="rId2"/>
  </sheets>
  <externalReferences>
    <externalReference r:id="rId3"/>
    <externalReference r:id="rId4"/>
  </externalReferences>
  <definedNames>
    <definedName name="_xlnm._FilterDatabase" localSheetId="0" hidden="1">'EKEI EA25 -JDM 31.01.25 KK nr 5'!#REF!</definedName>
    <definedName name="_xlnm._FilterDatabase" localSheetId="1" hidden="1">'JDK KK Lisa 3. EKEI'!$A$5:$E$35</definedName>
    <definedName name="EnteredCostElement" localSheetId="0">#REF!</definedName>
    <definedName name="EnteredCostElement">#REF!</definedName>
    <definedName name="Header" localSheetId="0">#REF!</definedName>
    <definedName name="Header">#REF!</definedName>
    <definedName name="keeled">OFFSET([1]tõlge!$A$1,0,1,1,COUNTA([1]tõlge!$1:$1)-1)</definedName>
    <definedName name="Period" localSheetId="0">#REF!</definedName>
    <definedName name="Period">#REF!</definedName>
    <definedName name="PeriodLevel" localSheetId="0">#REF!</definedName>
    <definedName name="PeriodLevel">#REF!</definedName>
    <definedName name="_xlnm.Print_Area" localSheetId="0">'EKEI EA25 -JDM 31.01.25 KK nr 5'!$A$1:$F$52</definedName>
    <definedName name="Programm">[2]Andmestik!$A$2:$A$43</definedName>
    <definedName name="Scenario" localSheetId="0">#REF!</definedName>
    <definedName name="Scenario">#REF!</definedName>
    <definedName name="ScenarioLevel" localSheetId="0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6" i="2" s="1"/>
  <c r="E8" i="2"/>
  <c r="E9" i="2"/>
  <c r="F25" i="1"/>
  <c r="E26" i="2" l="1"/>
  <c r="E22" i="2"/>
  <c r="E18" i="2"/>
  <c r="E12" i="2"/>
  <c r="F10" i="1" l="1"/>
  <c r="F41" i="1"/>
  <c r="F8" i="1" s="1"/>
  <c r="F45" i="1" l="1"/>
  <c r="F15" i="1"/>
  <c r="F12" i="1"/>
  <c r="F21" i="1" l="1"/>
  <c r="F19" i="1" l="1"/>
  <c r="F18" i="1" s="1"/>
  <c r="F7" i="1" s="1"/>
  <c r="F6" i="1" s="1"/>
  <c r="H6" i="1" s="1"/>
  <c r="F20" i="1" l="1"/>
  <c r="F4" i="1" l="1"/>
</calcChain>
</file>

<file path=xl/sharedStrings.xml><?xml version="1.0" encoding="utf-8"?>
<sst xmlns="http://schemas.openxmlformats.org/spreadsheetml/2006/main" count="112" uniqueCount="55">
  <si>
    <t>Eelarvekonto nimetus</t>
  </si>
  <si>
    <t>Asutus</t>
  </si>
  <si>
    <t>Eelarve liik</t>
  </si>
  <si>
    <t>Objekt</t>
  </si>
  <si>
    <t>Eelarve konto</t>
  </si>
  <si>
    <t xml:space="preserve">2024. a eelarve 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</si>
  <si>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</si>
  <si>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</si>
  <si>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</si>
  <si>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</si>
  <si>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</si>
  <si>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</si>
  <si>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</si>
  <si>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 (ENFSI)</t>
  </si>
  <si>
    <t>J30</t>
  </si>
  <si>
    <t>20</t>
  </si>
  <si>
    <t>SE000003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</si>
  <si>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</si>
  <si>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</si>
  <si>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</si>
  <si>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</si>
  <si>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</si>
  <si>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</si>
  <si>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</si>
  <si>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</si>
  <si>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</si>
  <si>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</si>
  <si>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</si>
  <si>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</si>
  <si>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</si>
  <si>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</si>
  <si>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</si>
  <si>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</si>
  <si>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</si>
  <si>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</si>
  <si>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</si>
  <si>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</si>
  <si>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RKAS</t>
  </si>
  <si>
    <t>SE000028</t>
  </si>
  <si>
    <t>sh majandamiskulude käibemaks</t>
  </si>
  <si>
    <t>sh RKAS käibemaks</t>
  </si>
  <si>
    <t>Investeeringud</t>
  </si>
  <si>
    <t>IN004000</t>
  </si>
  <si>
    <t>Investeeringute käibemaks</t>
  </si>
  <si>
    <t>Tuludest sõltuvad vahendid</t>
  </si>
  <si>
    <t>J31</t>
  </si>
  <si>
    <t>Amortisatsioon</t>
  </si>
  <si>
    <t>JuM 31.01.2025 KK nr 5 Lisa 3   EKEI EA 2025</t>
  </si>
  <si>
    <t>TULUD</t>
  </si>
  <si>
    <t>31.01.2025. a käskkirja nr 5</t>
  </si>
  <si>
    <t>Lisa 3</t>
  </si>
  <si>
    <t>Eesti Kohtuekspertiisi Instituudi 2025. aasta eelarve</t>
  </si>
  <si>
    <t xml:space="preserve">2025. a eelarve </t>
  </si>
  <si>
    <t>Kinnitatud</t>
  </si>
  <si>
    <t>Kinnitatud 19.02.2025 KK nr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</si>
</sst>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name val="Arial"/>
      <family val="2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b/>
      <sz val="13"/>
      <color theme="0" tint="-0.34998626667073579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b/>
      <sz val="12"/>
      <color theme="0" tint="-0.34998626667073579"/>
      <name val="Calibri"/>
      <family val="2"/>
      <charset val="186"/>
      <scheme val="minor"/>
    </font>
    <font>
      <b/>
      <sz val="10"/>
      <color theme="0" tint="-0.34998626667073579"/>
      <name val="Calibri"/>
      <family val="2"/>
      <charset val="186"/>
      <scheme val="minor"/>
    </font>
    <font>
      <b/>
      <sz val="14"/>
      <color theme="0" tint="-0.34998626667073579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0" fillId="0" borderId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8" fillId="0" borderId="0"/>
  </cellStyleXfs>
  <cellXfs count="110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3" fontId="19" fillId="0" borderId="1" xfId="1" applyNumberFormat="1" applyFont="1" applyBorder="1" applyAlignment="1">
      <alignment horizontal="center" vertical="center"/>
    </xf>
    <xf numFmtId="3" fontId="18" fillId="3" borderId="4" xfId="4" applyNumberFormat="1" applyFont="1" applyFill="1" applyBorder="1" applyAlignment="1">
      <alignment horizontal="right" vertical="center"/>
    </xf>
    <xf numFmtId="3" fontId="18" fillId="3" borderId="4" xfId="5" applyNumberFormat="1" applyFont="1" applyFill="1" applyBorder="1" applyAlignment="1">
      <alignment horizontal="right" vertical="center"/>
    </xf>
    <xf numFmtId="0" fontId="9" fillId="0" borderId="0" xfId="2" applyFont="1"/>
    <xf numFmtId="3" fontId="22" fillId="3" borderId="4" xfId="5" applyNumberFormat="1" applyFont="1" applyFill="1" applyBorder="1" applyAlignment="1">
      <alignment horizontal="right" vertical="center"/>
    </xf>
    <xf numFmtId="3" fontId="23" fillId="3" borderId="4" xfId="5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" fillId="0" borderId="0" xfId="1" applyAlignment="1">
      <alignment vertical="center"/>
    </xf>
    <xf numFmtId="0" fontId="14" fillId="0" borderId="3" xfId="1" applyFont="1" applyBorder="1" applyAlignment="1">
      <alignment horizontal="center" vertical="center" wrapText="1"/>
    </xf>
    <xf numFmtId="0" fontId="21" fillId="3" borderId="7" xfId="3" applyFont="1" applyFill="1" applyBorder="1" applyAlignment="1">
      <alignment horizontal="left" vertical="center"/>
    </xf>
    <xf numFmtId="0" fontId="22" fillId="3" borderId="7" xfId="3" applyFont="1" applyFill="1" applyBorder="1" applyAlignment="1">
      <alignment vertical="center"/>
    </xf>
    <xf numFmtId="0" fontId="22" fillId="3" borderId="7" xfId="3" applyFont="1" applyFill="1" applyBorder="1" applyAlignment="1">
      <alignment vertical="center" wrapText="1"/>
    </xf>
    <xf numFmtId="0" fontId="22" fillId="3" borderId="7" xfId="3" applyFont="1" applyFill="1" applyBorder="1" applyAlignment="1">
      <alignment horizontal="right" vertical="center"/>
    </xf>
    <xf numFmtId="0" fontId="14" fillId="0" borderId="3" xfId="1" applyFont="1" applyBorder="1" applyAlignment="1">
      <alignment vertical="center" wrapText="1"/>
    </xf>
    <xf numFmtId="3" fontId="17" fillId="0" borderId="0" xfId="2" applyNumberFormat="1" applyFont="1"/>
    <xf numFmtId="3" fontId="9" fillId="0" borderId="0" xfId="2" applyNumberFormat="1" applyFont="1"/>
    <xf numFmtId="3" fontId="17" fillId="4" borderId="0" xfId="2" applyNumberFormat="1" applyFont="1" applyFill="1"/>
    <xf numFmtId="3" fontId="9" fillId="4" borderId="0" xfId="2" applyNumberFormat="1" applyFont="1" applyFill="1"/>
    <xf numFmtId="0" fontId="8" fillId="0" borderId="3" xfId="1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3" fontId="10" fillId="0" borderId="1" xfId="1" applyNumberFormat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3" fontId="7" fillId="0" borderId="1" xfId="2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3" fontId="4" fillId="4" borderId="1" xfId="2" applyNumberFormat="1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3" fontId="7" fillId="4" borderId="1" xfId="2" applyNumberFormat="1" applyFont="1" applyFill="1" applyBorder="1" applyAlignment="1">
      <alignment vertical="center"/>
    </xf>
    <xf numFmtId="3" fontId="9" fillId="4" borderId="1" xfId="1" applyNumberFormat="1" applyFont="1" applyFill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6" fillId="0" borderId="3" xfId="2" applyFont="1" applyBorder="1" applyAlignment="1">
      <alignment horizontal="left" vertical="center"/>
    </xf>
    <xf numFmtId="3" fontId="9" fillId="4" borderId="1" xfId="2" applyNumberFormat="1" applyFont="1" applyFill="1" applyBorder="1" applyAlignment="1">
      <alignment vertical="center"/>
    </xf>
    <xf numFmtId="3" fontId="9" fillId="0" borderId="8" xfId="1" applyNumberFormat="1" applyFont="1" applyBorder="1" applyAlignment="1">
      <alignment vertical="center"/>
    </xf>
    <xf numFmtId="3" fontId="17" fillId="0" borderId="8" xfId="2" applyNumberFormat="1" applyFont="1" applyBorder="1" applyAlignment="1">
      <alignment vertical="center"/>
    </xf>
    <xf numFmtId="0" fontId="9" fillId="0" borderId="3" xfId="2" applyFont="1" applyBorder="1" applyAlignment="1">
      <alignment horizontal="left" vertical="center"/>
    </xf>
    <xf numFmtId="3" fontId="9" fillId="4" borderId="8" xfId="2" applyNumberFormat="1" applyFont="1" applyFill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3" fontId="17" fillId="0" borderId="1" xfId="2" applyNumberFormat="1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7" fillId="0" borderId="3" xfId="2" applyFont="1" applyBorder="1" applyAlignment="1">
      <alignment horizontal="left" vertical="center"/>
    </xf>
    <xf numFmtId="3" fontId="17" fillId="4" borderId="1" xfId="2" applyNumberFormat="1" applyFont="1" applyFill="1" applyBorder="1" applyAlignment="1">
      <alignment vertical="center"/>
    </xf>
    <xf numFmtId="0" fontId="1" fillId="0" borderId="3" xfId="1" applyBorder="1" applyAlignment="1">
      <alignment vertical="center"/>
    </xf>
    <xf numFmtId="3" fontId="17" fillId="4" borderId="0" xfId="2" applyNumberFormat="1" applyFont="1" applyFill="1" applyAlignment="1">
      <alignment vertical="center"/>
    </xf>
    <xf numFmtId="3" fontId="9" fillId="4" borderId="0" xfId="2" applyNumberFormat="1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24" fillId="0" borderId="0" xfId="1" applyFont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9" fillId="0" borderId="5" xfId="2" applyFont="1" applyBorder="1" applyAlignment="1">
      <alignment horizontal="center" vertical="center"/>
    </xf>
    <xf numFmtId="3" fontId="17" fillId="4" borderId="5" xfId="2" applyNumberFormat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8" fillId="0" borderId="0" xfId="0" applyFont="1"/>
    <xf numFmtId="3" fontId="4" fillId="0" borderId="0" xfId="2" applyNumberFormat="1" applyFont="1"/>
    <xf numFmtId="3" fontId="7" fillId="0" borderId="0" xfId="2" applyNumberFormat="1" applyFont="1"/>
    <xf numFmtId="0" fontId="27" fillId="0" borderId="0" xfId="2" applyFont="1" applyAlignment="1">
      <alignment horizontal="center" vertical="center" wrapText="1"/>
    </xf>
    <xf numFmtId="3" fontId="16" fillId="0" borderId="0" xfId="2" applyNumberFormat="1" applyFont="1"/>
    <xf numFmtId="3" fontId="9" fillId="0" borderId="0" xfId="2" applyNumberFormat="1" applyFont="1" applyAlignment="1">
      <alignment horizontal="right"/>
    </xf>
    <xf numFmtId="0" fontId="17" fillId="0" borderId="0" xfId="2" applyFont="1"/>
    <xf numFmtId="0" fontId="25" fillId="2" borderId="0" xfId="2" applyFont="1" applyFill="1" applyAlignment="1">
      <alignment horizontal="center" vertical="center" wrapText="1"/>
    </xf>
    <xf numFmtId="0" fontId="8" fillId="0" borderId="0" xfId="6" applyFont="1"/>
    <xf numFmtId="0" fontId="17" fillId="0" borderId="0" xfId="2" applyFont="1" applyAlignment="1">
      <alignment horizontal="right"/>
    </xf>
    <xf numFmtId="3" fontId="8" fillId="0" borderId="0" xfId="6" applyNumberFormat="1" applyFont="1"/>
    <xf numFmtId="0" fontId="29" fillId="0" borderId="0" xfId="2" applyFont="1" applyAlignment="1">
      <alignment horizontal="right"/>
    </xf>
    <xf numFmtId="0" fontId="29" fillId="0" borderId="0" xfId="2" applyFont="1"/>
    <xf numFmtId="0" fontId="7" fillId="0" borderId="0" xfId="2" applyFont="1"/>
    <xf numFmtId="0" fontId="12" fillId="0" borderId="0" xfId="6" applyFont="1"/>
    <xf numFmtId="0" fontId="4" fillId="0" borderId="0" xfId="2" applyFont="1" applyAlignment="1">
      <alignment horizontal="right"/>
    </xf>
    <xf numFmtId="0" fontId="30" fillId="0" borderId="0" xfId="2" applyFont="1" applyAlignment="1">
      <alignment horizontal="right" vertical="center" wrapText="1"/>
    </xf>
    <xf numFmtId="0" fontId="30" fillId="0" borderId="0" xfId="2" applyFont="1" applyAlignment="1">
      <alignment horizontal="center" vertical="center" wrapText="1"/>
    </xf>
    <xf numFmtId="0" fontId="10" fillId="0" borderId="0" xfId="6" applyFont="1"/>
    <xf numFmtId="0" fontId="7" fillId="0" borderId="0" xfId="2" applyFont="1" applyAlignment="1">
      <alignment horizontal="right"/>
    </xf>
    <xf numFmtId="0" fontId="31" fillId="0" borderId="0" xfId="2" applyFont="1" applyAlignment="1">
      <alignment horizontal="right" vertical="center" wrapText="1"/>
    </xf>
    <xf numFmtId="0" fontId="31" fillId="0" borderId="0" xfId="2" applyFont="1" applyAlignment="1">
      <alignment horizontal="center" vertical="center" wrapText="1"/>
    </xf>
    <xf numFmtId="0" fontId="13" fillId="0" borderId="0" xfId="6" applyFont="1" applyAlignment="1">
      <alignment horizontal="left" indent="1"/>
    </xf>
    <xf numFmtId="0" fontId="9" fillId="0" borderId="0" xfId="2" applyFont="1" applyAlignment="1">
      <alignment horizontal="right"/>
    </xf>
    <xf numFmtId="0" fontId="27" fillId="0" borderId="0" xfId="2" applyFont="1" applyAlignment="1">
      <alignment horizontal="right" vertical="center" wrapText="1"/>
    </xf>
    <xf numFmtId="0" fontId="15" fillId="0" borderId="0" xfId="2" applyFont="1"/>
    <xf numFmtId="0" fontId="9" fillId="0" borderId="0" xfId="2" applyFont="1" applyAlignment="1">
      <alignment horizontal="left" indent="1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left" indent="2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 wrapText="1"/>
    </xf>
    <xf numFmtId="3" fontId="1" fillId="0" borderId="0" xfId="1" applyNumberFormat="1" applyAlignment="1">
      <alignment vertical="center"/>
    </xf>
    <xf numFmtId="0" fontId="32" fillId="0" borderId="3" xfId="1" applyFont="1" applyBorder="1" applyAlignment="1">
      <alignment vertical="center"/>
    </xf>
    <xf numFmtId="0" fontId="33" fillId="0" borderId="1" xfId="2" applyFont="1" applyBorder="1" applyAlignment="1">
      <alignment horizontal="center" vertical="center"/>
    </xf>
    <xf numFmtId="3" fontId="34" fillId="0" borderId="1" xfId="1" applyNumberFormat="1" applyFont="1" applyBorder="1" applyAlignment="1">
      <alignment vertical="center"/>
    </xf>
    <xf numFmtId="0" fontId="32" fillId="0" borderId="0" xfId="6" applyFont="1"/>
    <xf numFmtId="0" fontId="35" fillId="0" borderId="0" xfId="2" applyFont="1" applyAlignment="1">
      <alignment horizontal="right"/>
    </xf>
    <xf numFmtId="0" fontId="35" fillId="0" borderId="0" xfId="2" applyFont="1"/>
    <xf numFmtId="3" fontId="36" fillId="0" borderId="1" xfId="1" applyNumberFormat="1" applyFont="1" applyBorder="1" applyAlignment="1">
      <alignment vertical="center"/>
    </xf>
    <xf numFmtId="3" fontId="8" fillId="4" borderId="0" xfId="0" applyNumberFormat="1" applyFont="1" applyFill="1"/>
    <xf numFmtId="3" fontId="17" fillId="0" borderId="0" xfId="2" applyNumberFormat="1" applyFont="1" applyFill="1"/>
    <xf numFmtId="3" fontId="18" fillId="4" borderId="1" xfId="2" applyNumberFormat="1" applyFont="1" applyFill="1" applyBorder="1" applyAlignment="1">
      <alignment vertical="center"/>
    </xf>
    <xf numFmtId="3" fontId="8" fillId="4" borderId="0" xfId="6" applyNumberFormat="1" applyFont="1" applyFill="1"/>
    <xf numFmtId="3" fontId="4" fillId="4" borderId="0" xfId="2" applyNumberFormat="1" applyFont="1" applyFill="1"/>
    <xf numFmtId="3" fontId="7" fillId="4" borderId="0" xfId="2" applyNumberFormat="1" applyFont="1" applyFill="1"/>
    <xf numFmtId="3" fontId="2" fillId="0" borderId="10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left" vertical="center" indent="3"/>
    </xf>
  </cellXfs>
  <cellStyles count="7">
    <cellStyle name="Koma 2" xfId="4" xr:uid="{6ACDCFD7-CC13-48CB-BC64-0B3615E3B316}"/>
    <cellStyle name="Koma 6" xfId="5" xr:uid="{27B5A989-834A-4122-9472-C09AAFF84734}"/>
    <cellStyle name="Normaallaad" xfId="0" builtinId="0"/>
    <cellStyle name="Normaallaad 2" xfId="6" xr:uid="{0370E49D-7C31-4BED-8517-7593D2EA170C}"/>
    <cellStyle name="Normaallaad 2 2 2 2" xfId="2" xr:uid="{46A112F2-BCA9-4952-8B31-35CE3C199E35}"/>
    <cellStyle name="Normaallaad 3 2" xfId="1" xr:uid="{1E3EBEF9-CEEF-4629-BF94-937E0BD87795}"/>
    <cellStyle name="Normaallaad 8" xfId="3" xr:uid="{3DD9C52D-C520-400F-ACCB-E55A1929ABC5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eiuser$/ivar.prits/My%20Documents/Finantsasjad%202014/Finantsasjad%202014/Vitali/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8B65-1B9E-4796-8D2D-94D192C52F19}">
  <sheetPr codeName="Leht17"/>
  <dimension ref="A1:H61"/>
  <sheetViews>
    <sheetView tabSelected="1" zoomScaleNormal="100" workbookViewId="0">
      <pane ySplit="3" topLeftCell="A4" activePane="bottomLeft" state="frozen"/>
      <selection pane="bottomLeft" activeCell="E4" sqref="E4"/>
    </sheetView>
  </sheetViews>
  <sheetFormatPr defaultColWidth="9.140625" defaultRowHeight="15" x14ac:dyDescent="0.25"/>
  <cols>
    <col min="1" max="1" width="40.7109375" style="12" customWidth="1"/>
    <col min="2" max="3" width="9.140625" style="12"/>
    <col min="4" max="4" width="10.28515625" style="12" customWidth="1"/>
    <col min="5" max="5" width="9.140625" style="12"/>
    <col min="6" max="6" width="13" style="12" customWidth="1"/>
    <col min="7" max="16384" width="9.140625" style="12"/>
  </cols>
  <sheetData>
    <row r="1" spans="1:8" x14ac:dyDescent="0.25">
      <c r="D1" s="109" t="s">
        <v>54</v>
      </c>
      <c r="E1" s="108"/>
    </row>
    <row r="2" spans="1:8" ht="15.75" x14ac:dyDescent="0.25">
      <c r="A2" s="1" t="s">
        <v>47</v>
      </c>
      <c r="B2" s="2"/>
      <c r="C2" s="3"/>
      <c r="D2" s="3"/>
      <c r="E2" s="106" t="s">
        <v>53</v>
      </c>
      <c r="F2" s="107"/>
    </row>
    <row r="3" spans="1:8" ht="31.5" x14ac:dyDescent="0.25">
      <c r="A3" s="58" t="s">
        <v>0</v>
      </c>
      <c r="B3" s="59" t="s">
        <v>1</v>
      </c>
      <c r="C3" s="59" t="s">
        <v>2</v>
      </c>
      <c r="D3" s="60" t="s">
        <v>3</v>
      </c>
      <c r="E3" s="59" t="s">
        <v>4</v>
      </c>
      <c r="F3" s="4" t="s">
        <v>5</v>
      </c>
    </row>
    <row r="4" spans="1:8" ht="17.25" x14ac:dyDescent="0.25">
      <c r="A4" s="93" t="s">
        <v>6</v>
      </c>
      <c r="B4" s="94"/>
      <c r="C4" s="94"/>
      <c r="D4" s="94"/>
      <c r="E4" s="94"/>
      <c r="F4" s="95">
        <f>F6+F9</f>
        <v>9839330.8495039996</v>
      </c>
    </row>
    <row r="5" spans="1:8" ht="17.25" x14ac:dyDescent="0.3">
      <c r="A5" s="61" t="s">
        <v>48</v>
      </c>
      <c r="B5" s="24"/>
      <c r="C5" s="24"/>
      <c r="D5" s="24"/>
      <c r="E5" s="24"/>
      <c r="F5" s="100">
        <v>280000</v>
      </c>
    </row>
    <row r="6" spans="1:8" ht="17.25" x14ac:dyDescent="0.25">
      <c r="A6" s="23" t="s">
        <v>7</v>
      </c>
      <c r="B6" s="24"/>
      <c r="C6" s="24"/>
      <c r="D6" s="24"/>
      <c r="E6" s="24"/>
      <c r="F6" s="25">
        <f>F7+F8</f>
        <v>9815330.8495039996</v>
      </c>
      <c r="H6" s="92">
        <f>SUM(F6,F46)</f>
        <v>9835330.8495039996</v>
      </c>
    </row>
    <row r="7" spans="1:8" ht="15.75" x14ac:dyDescent="0.25">
      <c r="A7" s="26" t="s">
        <v>8</v>
      </c>
      <c r="B7" s="24"/>
      <c r="C7" s="24"/>
      <c r="D7" s="24"/>
      <c r="E7" s="24"/>
      <c r="F7" s="27">
        <f>F12+F15+F18+F47+F48+F52</f>
        <v>9159901.8495039996</v>
      </c>
    </row>
    <row r="8" spans="1:8" ht="15.75" x14ac:dyDescent="0.25">
      <c r="A8" s="28" t="s">
        <v>9</v>
      </c>
      <c r="B8" s="24"/>
      <c r="C8" s="24"/>
      <c r="D8" s="24"/>
      <c r="E8" s="24"/>
      <c r="F8" s="29">
        <f>F41+F49</f>
        <v>655429</v>
      </c>
    </row>
    <row r="9" spans="1:8" ht="17.25" x14ac:dyDescent="0.25">
      <c r="A9" s="23" t="s">
        <v>10</v>
      </c>
      <c r="B9" s="24"/>
      <c r="C9" s="24"/>
      <c r="D9" s="24"/>
      <c r="E9" s="24"/>
      <c r="F9" s="30">
        <v>24000</v>
      </c>
    </row>
    <row r="10" spans="1:8" ht="15.75" x14ac:dyDescent="0.25">
      <c r="A10" s="31" t="s">
        <v>11</v>
      </c>
      <c r="B10" s="24"/>
      <c r="C10" s="24"/>
      <c r="D10" s="24"/>
      <c r="E10" s="24"/>
      <c r="F10" s="32">
        <f>F50</f>
        <v>4000</v>
      </c>
    </row>
    <row r="11" spans="1:8" ht="14.25" customHeight="1" x14ac:dyDescent="0.25">
      <c r="A11" s="13"/>
      <c r="B11" s="24"/>
      <c r="C11" s="24"/>
      <c r="D11" s="24"/>
      <c r="E11" s="24"/>
      <c r="F11" s="33"/>
    </row>
    <row r="12" spans="1:8" ht="15.75" x14ac:dyDescent="0.25">
      <c r="A12" s="34" t="s">
        <v>12</v>
      </c>
      <c r="B12" s="24"/>
      <c r="C12" s="24"/>
      <c r="D12" s="24"/>
      <c r="E12" s="24"/>
      <c r="F12" s="32">
        <f>F13</f>
        <v>3804</v>
      </c>
    </row>
    <row r="13" spans="1:8" x14ac:dyDescent="0.25">
      <c r="A13" s="35" t="s">
        <v>13</v>
      </c>
      <c r="B13" s="24" t="s">
        <v>14</v>
      </c>
      <c r="C13" s="24" t="s">
        <v>15</v>
      </c>
      <c r="D13" s="24" t="s">
        <v>16</v>
      </c>
      <c r="E13" s="24">
        <v>45</v>
      </c>
      <c r="F13" s="36">
        <v>3804</v>
      </c>
    </row>
    <row r="14" spans="1:8" x14ac:dyDescent="0.25">
      <c r="A14" s="18"/>
      <c r="B14" s="24"/>
      <c r="C14" s="24"/>
      <c r="D14" s="24"/>
      <c r="E14" s="24"/>
      <c r="F14" s="37"/>
    </row>
    <row r="15" spans="1:8" x14ac:dyDescent="0.25">
      <c r="A15" s="34" t="s">
        <v>17</v>
      </c>
      <c r="B15" s="24"/>
      <c r="C15" s="24"/>
      <c r="D15" s="24"/>
      <c r="E15" s="24"/>
      <c r="F15" s="38">
        <f>F16</f>
        <v>5836654.8495039996</v>
      </c>
    </row>
    <row r="16" spans="1:8" x14ac:dyDescent="0.25">
      <c r="A16" s="39" t="s">
        <v>18</v>
      </c>
      <c r="B16" s="24" t="s">
        <v>14</v>
      </c>
      <c r="C16" s="24">
        <v>20</v>
      </c>
      <c r="D16" s="24"/>
      <c r="E16" s="24">
        <v>50</v>
      </c>
      <c r="F16" s="40">
        <v>5836654.8495039996</v>
      </c>
    </row>
    <row r="17" spans="1:6" x14ac:dyDescent="0.25">
      <c r="A17" s="39"/>
      <c r="B17" s="24"/>
      <c r="C17" s="24"/>
      <c r="D17" s="24"/>
      <c r="E17" s="24"/>
      <c r="F17" s="41"/>
    </row>
    <row r="18" spans="1:6" x14ac:dyDescent="0.25">
      <c r="A18" s="34" t="s">
        <v>19</v>
      </c>
      <c r="B18" s="24"/>
      <c r="C18" s="24"/>
      <c r="D18" s="24"/>
      <c r="E18" s="24"/>
      <c r="F18" s="42">
        <f>SUM(F19,F39)</f>
        <v>2814361</v>
      </c>
    </row>
    <row r="19" spans="1:6" x14ac:dyDescent="0.25">
      <c r="A19" s="39" t="s">
        <v>20</v>
      </c>
      <c r="B19" s="24" t="s">
        <v>14</v>
      </c>
      <c r="C19" s="24">
        <v>20</v>
      </c>
      <c r="D19" s="24"/>
      <c r="E19" s="24">
        <v>55</v>
      </c>
      <c r="F19" s="102">
        <f>F21</f>
        <v>1720582</v>
      </c>
    </row>
    <row r="20" spans="1:6" x14ac:dyDescent="0.25">
      <c r="A20" s="39"/>
      <c r="B20" s="24"/>
      <c r="C20" s="24"/>
      <c r="D20" s="24"/>
      <c r="E20" s="24"/>
      <c r="F20" s="5">
        <f>F21-F19</f>
        <v>0</v>
      </c>
    </row>
    <row r="21" spans="1:6" x14ac:dyDescent="0.25">
      <c r="A21" s="14" t="s">
        <v>21</v>
      </c>
      <c r="B21" s="43" t="s">
        <v>14</v>
      </c>
      <c r="C21" s="43">
        <v>20</v>
      </c>
      <c r="D21" s="43"/>
      <c r="E21" s="43">
        <v>55</v>
      </c>
      <c r="F21" s="6">
        <f>SUM(F22:F24,F25,F28,F29,F30,F31,F32,F35,F36,F37)</f>
        <v>1720582</v>
      </c>
    </row>
    <row r="22" spans="1:6" x14ac:dyDescent="0.25">
      <c r="A22" s="15" t="s">
        <v>22</v>
      </c>
      <c r="B22" s="43" t="s">
        <v>14</v>
      </c>
      <c r="C22" s="43">
        <v>20</v>
      </c>
      <c r="D22" s="43"/>
      <c r="E22" s="43">
        <v>5500</v>
      </c>
      <c r="F22" s="7">
        <v>97582</v>
      </c>
    </row>
    <row r="23" spans="1:6" x14ac:dyDescent="0.25">
      <c r="A23" s="15" t="s">
        <v>23</v>
      </c>
      <c r="B23" s="43" t="s">
        <v>14</v>
      </c>
      <c r="C23" s="43">
        <v>20</v>
      </c>
      <c r="D23" s="43"/>
      <c r="E23" s="43">
        <v>5503</v>
      </c>
      <c r="F23" s="7">
        <v>20000</v>
      </c>
    </row>
    <row r="24" spans="1:6" x14ac:dyDescent="0.25">
      <c r="A24" s="15" t="s">
        <v>24</v>
      </c>
      <c r="B24" s="43" t="s">
        <v>14</v>
      </c>
      <c r="C24" s="43">
        <v>20</v>
      </c>
      <c r="D24" s="43"/>
      <c r="E24" s="43">
        <v>5504</v>
      </c>
      <c r="F24" s="7">
        <v>85000</v>
      </c>
    </row>
    <row r="25" spans="1:6" s="44" customFormat="1" ht="12.75" x14ac:dyDescent="0.25">
      <c r="A25" s="16" t="s">
        <v>25</v>
      </c>
      <c r="B25" s="43" t="s">
        <v>14</v>
      </c>
      <c r="C25" s="43">
        <v>20</v>
      </c>
      <c r="D25" s="43"/>
      <c r="E25" s="43">
        <v>5511</v>
      </c>
      <c r="F25" s="7">
        <f>SUM(F26:F27)+15000</f>
        <v>126000</v>
      </c>
    </row>
    <row r="26" spans="1:6" s="44" customFormat="1" ht="12.75" x14ac:dyDescent="0.25">
      <c r="A26" s="17" t="s">
        <v>26</v>
      </c>
      <c r="B26" s="43" t="s">
        <v>14</v>
      </c>
      <c r="C26" s="43">
        <v>20</v>
      </c>
      <c r="D26" s="43"/>
      <c r="E26" s="43"/>
      <c r="F26" s="9">
        <v>45000</v>
      </c>
    </row>
    <row r="27" spans="1:6" s="44" customFormat="1" ht="12.75" x14ac:dyDescent="0.25">
      <c r="A27" s="17" t="s">
        <v>27</v>
      </c>
      <c r="B27" s="43" t="s">
        <v>14</v>
      </c>
      <c r="C27" s="43">
        <v>20</v>
      </c>
      <c r="D27" s="43"/>
      <c r="E27" s="43"/>
      <c r="F27" s="9">
        <v>66000</v>
      </c>
    </row>
    <row r="28" spans="1:6" s="44" customFormat="1" ht="12.75" x14ac:dyDescent="0.25">
      <c r="A28" s="15" t="s">
        <v>28</v>
      </c>
      <c r="B28" s="43" t="s">
        <v>14</v>
      </c>
      <c r="C28" s="43">
        <v>20</v>
      </c>
      <c r="D28" s="43"/>
      <c r="E28" s="43">
        <v>5513</v>
      </c>
      <c r="F28" s="7">
        <v>25000</v>
      </c>
    </row>
    <row r="29" spans="1:6" s="44" customFormat="1" ht="12.75" x14ac:dyDescent="0.25">
      <c r="A29" s="16" t="s">
        <v>29</v>
      </c>
      <c r="B29" s="43" t="s">
        <v>14</v>
      </c>
      <c r="C29" s="43">
        <v>20</v>
      </c>
      <c r="D29" s="43"/>
      <c r="E29" s="43">
        <v>5514</v>
      </c>
      <c r="F29" s="7">
        <v>90000</v>
      </c>
    </row>
    <row r="30" spans="1:6" x14ac:dyDescent="0.25">
      <c r="A30" s="15" t="s">
        <v>30</v>
      </c>
      <c r="B30" s="43" t="s">
        <v>14</v>
      </c>
      <c r="C30" s="43">
        <v>20</v>
      </c>
      <c r="D30" s="43"/>
      <c r="E30" s="43">
        <v>5515</v>
      </c>
      <c r="F30" s="7">
        <v>40000</v>
      </c>
    </row>
    <row r="31" spans="1:6" x14ac:dyDescent="0.25">
      <c r="A31" s="16" t="s">
        <v>31</v>
      </c>
      <c r="B31" s="43" t="s">
        <v>14</v>
      </c>
      <c r="C31" s="43">
        <v>20</v>
      </c>
      <c r="D31" s="43"/>
      <c r="E31" s="43">
        <v>5516</v>
      </c>
      <c r="F31" s="7">
        <v>150000</v>
      </c>
    </row>
    <row r="32" spans="1:6" x14ac:dyDescent="0.25">
      <c r="A32" s="15" t="s">
        <v>32</v>
      </c>
      <c r="B32" s="43" t="s">
        <v>14</v>
      </c>
      <c r="C32" s="43">
        <v>20</v>
      </c>
      <c r="D32" s="43"/>
      <c r="E32" s="43">
        <v>5522</v>
      </c>
      <c r="F32" s="7">
        <v>425000</v>
      </c>
    </row>
    <row r="33" spans="1:6" x14ac:dyDescent="0.25">
      <c r="A33" s="17" t="s">
        <v>33</v>
      </c>
      <c r="B33" s="43" t="s">
        <v>14</v>
      </c>
      <c r="C33" s="43">
        <v>20</v>
      </c>
      <c r="D33" s="43"/>
      <c r="E33" s="43">
        <v>552220</v>
      </c>
      <c r="F33" s="10">
        <v>400000</v>
      </c>
    </row>
    <row r="34" spans="1:6" x14ac:dyDescent="0.25">
      <c r="A34" s="17"/>
      <c r="B34" s="43"/>
      <c r="C34" s="43"/>
      <c r="D34" s="43"/>
      <c r="E34" s="43"/>
      <c r="F34" s="10"/>
    </row>
    <row r="35" spans="1:6" x14ac:dyDescent="0.25">
      <c r="A35" s="15" t="s">
        <v>34</v>
      </c>
      <c r="B35" s="43" t="s">
        <v>14</v>
      </c>
      <c r="C35" s="43">
        <v>20</v>
      </c>
      <c r="D35" s="43"/>
      <c r="E35" s="43">
        <v>5532</v>
      </c>
      <c r="F35" s="7">
        <v>12000</v>
      </c>
    </row>
    <row r="36" spans="1:6" x14ac:dyDescent="0.25">
      <c r="A36" s="16" t="s">
        <v>35</v>
      </c>
      <c r="B36" s="43" t="s">
        <v>14</v>
      </c>
      <c r="C36" s="43">
        <v>20</v>
      </c>
      <c r="D36" s="43"/>
      <c r="E36" s="43">
        <v>5539</v>
      </c>
      <c r="F36" s="7">
        <v>585000</v>
      </c>
    </row>
    <row r="37" spans="1:6" s="44" customFormat="1" ht="12.75" x14ac:dyDescent="0.25">
      <c r="A37" s="15" t="s">
        <v>36</v>
      </c>
      <c r="B37" s="43" t="s">
        <v>14</v>
      </c>
      <c r="C37" s="43">
        <v>20</v>
      </c>
      <c r="D37" s="43"/>
      <c r="E37" s="43">
        <v>5540</v>
      </c>
      <c r="F37" s="7">
        <v>65000</v>
      </c>
    </row>
    <row r="38" spans="1:6" s="44" customFormat="1" ht="12.75" x14ac:dyDescent="0.25">
      <c r="A38" s="39"/>
      <c r="B38" s="24"/>
      <c r="C38" s="24"/>
      <c r="D38" s="24"/>
      <c r="E38" s="24"/>
      <c r="F38" s="41"/>
    </row>
    <row r="39" spans="1:6" s="44" customFormat="1" ht="12.75" x14ac:dyDescent="0.25">
      <c r="A39" s="45" t="s">
        <v>37</v>
      </c>
      <c r="B39" s="24"/>
      <c r="C39" s="24">
        <v>20</v>
      </c>
      <c r="D39" s="24" t="s">
        <v>38</v>
      </c>
      <c r="E39" s="24">
        <v>55</v>
      </c>
      <c r="F39" s="46">
        <v>1093779</v>
      </c>
    </row>
    <row r="40" spans="1:6" s="44" customFormat="1" x14ac:dyDescent="0.25">
      <c r="A40" s="47"/>
      <c r="B40" s="24"/>
      <c r="C40" s="24"/>
      <c r="D40" s="24"/>
      <c r="E40" s="24"/>
      <c r="F40" s="33"/>
    </row>
    <row r="41" spans="1:6" s="44" customFormat="1" ht="12.75" x14ac:dyDescent="0.25">
      <c r="A41" s="34" t="s">
        <v>9</v>
      </c>
      <c r="B41" s="24"/>
      <c r="C41" s="24"/>
      <c r="D41" s="24"/>
      <c r="E41" s="24"/>
      <c r="F41" s="48">
        <f>F42+F43</f>
        <v>642689</v>
      </c>
    </row>
    <row r="42" spans="1:6" s="44" customFormat="1" ht="12.75" x14ac:dyDescent="0.25">
      <c r="A42" s="35" t="s">
        <v>39</v>
      </c>
      <c r="B42" s="24"/>
      <c r="C42" s="24">
        <v>20</v>
      </c>
      <c r="D42" s="24"/>
      <c r="E42" s="24">
        <v>15</v>
      </c>
      <c r="F42" s="49">
        <v>404099</v>
      </c>
    </row>
    <row r="43" spans="1:6" s="44" customFormat="1" ht="12.75" x14ac:dyDescent="0.25">
      <c r="A43" s="35" t="s">
        <v>40</v>
      </c>
      <c r="B43" s="24"/>
      <c r="C43" s="24">
        <v>10</v>
      </c>
      <c r="D43" s="24" t="s">
        <v>38</v>
      </c>
      <c r="E43" s="24">
        <v>601002</v>
      </c>
      <c r="F43" s="49">
        <v>238590</v>
      </c>
    </row>
    <row r="44" spans="1:6" s="50" customFormat="1" ht="12.75" x14ac:dyDescent="0.25">
      <c r="A44" s="39"/>
      <c r="B44" s="24"/>
      <c r="C44" s="24"/>
      <c r="D44" s="24"/>
      <c r="E44" s="24"/>
      <c r="F44" s="33"/>
    </row>
    <row r="45" spans="1:6" s="50" customFormat="1" ht="12.75" x14ac:dyDescent="0.25">
      <c r="A45" s="34" t="s">
        <v>44</v>
      </c>
      <c r="B45" s="24"/>
      <c r="C45" s="24"/>
      <c r="D45" s="24"/>
      <c r="E45" s="24"/>
      <c r="F45" s="46">
        <f>F46+F47+F48+F49+F50</f>
        <v>284000</v>
      </c>
    </row>
    <row r="46" spans="1:6" s="51" customFormat="1" x14ac:dyDescent="0.25">
      <c r="A46" s="39" t="s">
        <v>41</v>
      </c>
      <c r="B46" s="24" t="s">
        <v>14</v>
      </c>
      <c r="C46" s="24">
        <v>44</v>
      </c>
      <c r="D46" s="24" t="s">
        <v>42</v>
      </c>
      <c r="E46" s="24">
        <v>15</v>
      </c>
      <c r="F46" s="36">
        <v>20000</v>
      </c>
    </row>
    <row r="47" spans="1:6" s="51" customFormat="1" x14ac:dyDescent="0.25">
      <c r="A47" s="52" t="s">
        <v>17</v>
      </c>
      <c r="B47" s="24" t="s">
        <v>45</v>
      </c>
      <c r="C47" s="24">
        <v>44</v>
      </c>
      <c r="D47" s="53"/>
      <c r="E47" s="54">
        <v>50</v>
      </c>
      <c r="F47" s="36">
        <v>120000</v>
      </c>
    </row>
    <row r="48" spans="1:6" s="51" customFormat="1" x14ac:dyDescent="0.25">
      <c r="A48" s="52" t="s">
        <v>20</v>
      </c>
      <c r="B48" s="24" t="s">
        <v>14</v>
      </c>
      <c r="C48" s="24">
        <v>44</v>
      </c>
      <c r="D48" s="53"/>
      <c r="E48" s="54">
        <v>55</v>
      </c>
      <c r="F48" s="36">
        <v>127260</v>
      </c>
    </row>
    <row r="49" spans="1:6" s="51" customFormat="1" x14ac:dyDescent="0.25">
      <c r="A49" s="52" t="s">
        <v>9</v>
      </c>
      <c r="B49" s="24" t="s">
        <v>14</v>
      </c>
      <c r="C49" s="24">
        <v>10</v>
      </c>
      <c r="D49" s="53"/>
      <c r="E49" s="54">
        <v>601</v>
      </c>
      <c r="F49" s="36">
        <v>12740</v>
      </c>
    </row>
    <row r="50" spans="1:6" s="51" customFormat="1" x14ac:dyDescent="0.25">
      <c r="A50" s="39" t="s">
        <v>43</v>
      </c>
      <c r="B50" s="24" t="s">
        <v>14</v>
      </c>
      <c r="C50" s="24">
        <v>44</v>
      </c>
      <c r="D50" s="24"/>
      <c r="E50" s="24">
        <v>601002</v>
      </c>
      <c r="F50" s="36">
        <v>4000</v>
      </c>
    </row>
    <row r="51" spans="1:6" s="51" customFormat="1" x14ac:dyDescent="0.25">
      <c r="A51" s="39"/>
      <c r="B51" s="24"/>
      <c r="C51" s="24"/>
      <c r="D51" s="24"/>
      <c r="E51" s="24"/>
      <c r="F51" s="33"/>
    </row>
    <row r="52" spans="1:6" s="51" customFormat="1" x14ac:dyDescent="0.25">
      <c r="A52" s="55" t="s">
        <v>46</v>
      </c>
      <c r="B52" s="56" t="s">
        <v>14</v>
      </c>
      <c r="C52" s="56">
        <v>60</v>
      </c>
      <c r="D52" s="56"/>
      <c r="E52" s="56">
        <v>61</v>
      </c>
      <c r="F52" s="57">
        <v>257822</v>
      </c>
    </row>
    <row r="53" spans="1:6" s="51" customFormat="1" x14ac:dyDescent="0.25"/>
    <row r="54" spans="1:6" s="51" customFormat="1" x14ac:dyDescent="0.25"/>
    <row r="55" spans="1:6" s="51" customFormat="1" x14ac:dyDescent="0.25"/>
    <row r="56" spans="1:6" s="51" customFormat="1" x14ac:dyDescent="0.25"/>
    <row r="57" spans="1:6" s="51" customFormat="1" x14ac:dyDescent="0.25"/>
    <row r="58" spans="1:6" s="51" customFormat="1" x14ac:dyDescent="0.25"/>
    <row r="59" spans="1:6" s="51" customFormat="1" x14ac:dyDescent="0.25"/>
    <row r="60" spans="1:6" s="51" customFormat="1" x14ac:dyDescent="0.25"/>
    <row r="61" spans="1:6" s="51" customFormat="1" x14ac:dyDescent="0.25"/>
  </sheetData>
  <mergeCells count="1">
    <mergeCell ref="E2:F2"/>
  </mergeCells>
  <pageMargins left="0.82677165354330717" right="0.23622047244094491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01FD-2CD5-4753-91E4-B624833F4C29}">
  <sheetPr>
    <pageSetUpPr fitToPage="1"/>
  </sheetPr>
  <dimension ref="A1:F35"/>
  <sheetViews>
    <sheetView showZeros="0" zoomScaleNormal="100" workbookViewId="0">
      <selection activeCell="G8" sqref="G8:G10"/>
    </sheetView>
  </sheetViews>
  <sheetFormatPr defaultColWidth="9.42578125" defaultRowHeight="12.75" x14ac:dyDescent="0.2"/>
  <cols>
    <col min="1" max="1" width="48.28515625" style="8" customWidth="1"/>
    <col min="2" max="3" width="7.85546875" style="11" customWidth="1"/>
    <col min="4" max="4" width="9.28515625" style="8" customWidth="1"/>
    <col min="5" max="5" width="14.140625" style="8" customWidth="1"/>
    <col min="6" max="6" width="9.42578125" style="8"/>
    <col min="7" max="7" width="10.140625" style="8" bestFit="1" customWidth="1"/>
    <col min="8" max="16384" width="9.42578125" style="8"/>
  </cols>
  <sheetData>
    <row r="1" spans="1:6" x14ac:dyDescent="0.2">
      <c r="A1" s="65"/>
      <c r="E1" s="66" t="s">
        <v>49</v>
      </c>
    </row>
    <row r="2" spans="1:6" x14ac:dyDescent="0.2">
      <c r="A2" s="65"/>
      <c r="E2" s="66" t="s">
        <v>50</v>
      </c>
    </row>
    <row r="3" spans="1:6" ht="15.75" x14ac:dyDescent="0.25">
      <c r="A3" s="62" t="s">
        <v>51</v>
      </c>
      <c r="E3" s="20"/>
    </row>
    <row r="4" spans="1:6" ht="15" customHeight="1" x14ac:dyDescent="0.2">
      <c r="A4" s="67"/>
      <c r="E4" s="20"/>
    </row>
    <row r="5" spans="1:6" s="67" customFormat="1" ht="25.5" x14ac:dyDescent="0.2">
      <c r="A5" s="68"/>
      <c r="B5" s="68" t="s">
        <v>2</v>
      </c>
      <c r="C5" s="68" t="s">
        <v>4</v>
      </c>
      <c r="D5" s="68" t="s">
        <v>3</v>
      </c>
      <c r="E5" s="68" t="s">
        <v>52</v>
      </c>
    </row>
    <row r="6" spans="1:6" s="67" customFormat="1" ht="18.75" x14ac:dyDescent="0.3">
      <c r="A6" s="96" t="s">
        <v>6</v>
      </c>
      <c r="B6" s="97"/>
      <c r="C6" s="97"/>
      <c r="D6" s="98"/>
      <c r="E6" s="99">
        <f>E8+E11</f>
        <v>9839330.8495039996</v>
      </c>
    </row>
    <row r="7" spans="1:6" s="67" customFormat="1" ht="17.25" x14ac:dyDescent="0.3">
      <c r="A7" s="69" t="s">
        <v>48</v>
      </c>
      <c r="B7" s="70"/>
      <c r="C7" s="70"/>
      <c r="E7" s="71">
        <v>280000</v>
      </c>
    </row>
    <row r="8" spans="1:6" s="74" customFormat="1" ht="17.25" x14ac:dyDescent="0.3">
      <c r="A8" s="69" t="s">
        <v>7</v>
      </c>
      <c r="B8" s="72"/>
      <c r="C8" s="72"/>
      <c r="D8" s="73"/>
      <c r="E8" s="103">
        <f>E9+E10</f>
        <v>9815330.8495039996</v>
      </c>
    </row>
    <row r="9" spans="1:6" s="74" customFormat="1" ht="15.75" x14ac:dyDescent="0.25">
      <c r="A9" s="75" t="s">
        <v>8</v>
      </c>
      <c r="B9" s="76"/>
      <c r="C9" s="77"/>
      <c r="D9" s="78"/>
      <c r="E9" s="104">
        <f>E14+E16+E18+E29+E30+E33</f>
        <v>9159901.8495039996</v>
      </c>
    </row>
    <row r="10" spans="1:6" s="74" customFormat="1" ht="15.75" x14ac:dyDescent="0.25">
      <c r="A10" s="79" t="s">
        <v>9</v>
      </c>
      <c r="B10" s="80"/>
      <c r="C10" s="81"/>
      <c r="D10" s="82"/>
      <c r="E10" s="105">
        <f>E22+E31</f>
        <v>655429</v>
      </c>
    </row>
    <row r="11" spans="1:6" s="74" customFormat="1" ht="17.25" x14ac:dyDescent="0.3">
      <c r="A11" s="69" t="s">
        <v>10</v>
      </c>
      <c r="B11" s="72"/>
      <c r="C11" s="72"/>
      <c r="D11" s="73"/>
      <c r="E11" s="103">
        <f>E27+E28</f>
        <v>24000</v>
      </c>
    </row>
    <row r="12" spans="1:6" s="74" customFormat="1" ht="17.25" x14ac:dyDescent="0.3">
      <c r="A12" s="83" t="s">
        <v>11</v>
      </c>
      <c r="B12" s="72"/>
      <c r="C12" s="72"/>
      <c r="D12" s="73"/>
      <c r="E12" s="104">
        <f>E28</f>
        <v>4000</v>
      </c>
    </row>
    <row r="13" spans="1:6" s="67" customFormat="1" ht="15.75" x14ac:dyDescent="0.25">
      <c r="A13" s="79"/>
      <c r="B13" s="84"/>
      <c r="C13" s="85"/>
      <c r="D13" s="64"/>
      <c r="E13" s="63"/>
    </row>
    <row r="14" spans="1:6" s="67" customFormat="1" x14ac:dyDescent="0.2">
      <c r="A14" s="86" t="s">
        <v>12</v>
      </c>
      <c r="B14" s="11">
        <v>20</v>
      </c>
      <c r="C14" s="11">
        <v>45</v>
      </c>
      <c r="D14" s="11" t="s">
        <v>16</v>
      </c>
      <c r="E14" s="21">
        <v>3804</v>
      </c>
    </row>
    <row r="15" spans="1:6" s="67" customFormat="1" ht="15.75" x14ac:dyDescent="0.25">
      <c r="A15" s="79"/>
      <c r="B15" s="84"/>
      <c r="C15" s="85"/>
      <c r="D15" s="64"/>
      <c r="E15" s="64">
        <v>0</v>
      </c>
    </row>
    <row r="16" spans="1:6" s="67" customFormat="1" x14ac:dyDescent="0.2">
      <c r="A16" s="86" t="s">
        <v>17</v>
      </c>
      <c r="B16" s="11">
        <v>20</v>
      </c>
      <c r="C16" s="11">
        <v>50</v>
      </c>
      <c r="D16" s="64"/>
      <c r="E16" s="21">
        <v>5836654.8495039996</v>
      </c>
      <c r="F16" s="19"/>
    </row>
    <row r="17" spans="1:5" s="67" customFormat="1" x14ac:dyDescent="0.2">
      <c r="A17" s="8"/>
      <c r="B17" s="11"/>
      <c r="C17" s="11"/>
      <c r="D17" s="11"/>
      <c r="E17" s="8">
        <v>0</v>
      </c>
    </row>
    <row r="18" spans="1:5" s="67" customFormat="1" x14ac:dyDescent="0.2">
      <c r="A18" s="86" t="s">
        <v>19</v>
      </c>
      <c r="B18" s="11"/>
      <c r="C18" s="11"/>
      <c r="D18" s="11"/>
      <c r="E18" s="101">
        <f>E19+E20</f>
        <v>2814361</v>
      </c>
    </row>
    <row r="19" spans="1:5" s="67" customFormat="1" x14ac:dyDescent="0.2">
      <c r="A19" s="87" t="s">
        <v>20</v>
      </c>
      <c r="B19" s="11">
        <v>20</v>
      </c>
      <c r="C19" s="11">
        <v>55</v>
      </c>
      <c r="D19" s="11"/>
      <c r="E19" s="22">
        <v>1720582</v>
      </c>
    </row>
    <row r="20" spans="1:5" s="67" customFormat="1" x14ac:dyDescent="0.2">
      <c r="A20" s="87" t="s">
        <v>37</v>
      </c>
      <c r="B20" s="11">
        <v>20</v>
      </c>
      <c r="C20" s="11">
        <v>55</v>
      </c>
      <c r="D20" s="11" t="s">
        <v>38</v>
      </c>
      <c r="E20" s="22">
        <v>1093779</v>
      </c>
    </row>
    <row r="21" spans="1:5" s="67" customFormat="1" x14ac:dyDescent="0.2">
      <c r="A21" s="87"/>
      <c r="B21" s="84"/>
      <c r="C21" s="84"/>
      <c r="D21" s="11"/>
      <c r="E21" s="20">
        <v>0</v>
      </c>
    </row>
    <row r="22" spans="1:5" s="67" customFormat="1" x14ac:dyDescent="0.2">
      <c r="A22" s="86" t="s">
        <v>9</v>
      </c>
      <c r="B22" s="11"/>
      <c r="C22" s="11"/>
      <c r="D22" s="88"/>
      <c r="E22" s="21">
        <f>E23+E24</f>
        <v>642689</v>
      </c>
    </row>
    <row r="23" spans="1:5" s="67" customFormat="1" x14ac:dyDescent="0.2">
      <c r="A23" s="89" t="s">
        <v>39</v>
      </c>
      <c r="B23" s="11">
        <v>10</v>
      </c>
      <c r="C23" s="11">
        <v>601</v>
      </c>
      <c r="D23" s="11"/>
      <c r="E23" s="20">
        <v>404099</v>
      </c>
    </row>
    <row r="24" spans="1:5" s="67" customFormat="1" x14ac:dyDescent="0.2">
      <c r="A24" s="89" t="s">
        <v>40</v>
      </c>
      <c r="B24" s="11">
        <v>10</v>
      </c>
      <c r="C24" s="11">
        <v>601</v>
      </c>
      <c r="D24" s="11" t="s">
        <v>38</v>
      </c>
      <c r="E24" s="20">
        <v>238590</v>
      </c>
    </row>
    <row r="25" spans="1:5" s="67" customFormat="1" x14ac:dyDescent="0.2">
      <c r="A25" s="89"/>
      <c r="B25" s="11"/>
      <c r="C25" s="11"/>
      <c r="D25" s="11"/>
      <c r="E25" s="20"/>
    </row>
    <row r="26" spans="1:5" s="67" customFormat="1" x14ac:dyDescent="0.2">
      <c r="A26" s="86" t="s">
        <v>44</v>
      </c>
      <c r="B26" s="70"/>
      <c r="C26" s="70"/>
      <c r="E26" s="21">
        <f>E27+E28+E29+E30+E31</f>
        <v>284000</v>
      </c>
    </row>
    <row r="27" spans="1:5" s="67" customFormat="1" x14ac:dyDescent="0.2">
      <c r="A27" s="87" t="s">
        <v>41</v>
      </c>
      <c r="B27" s="11">
        <v>44</v>
      </c>
      <c r="C27" s="11">
        <v>15</v>
      </c>
      <c r="D27" s="11" t="s">
        <v>42</v>
      </c>
      <c r="E27" s="20">
        <v>20000</v>
      </c>
    </row>
    <row r="28" spans="1:5" s="67" customFormat="1" x14ac:dyDescent="0.2">
      <c r="A28" s="89" t="s">
        <v>43</v>
      </c>
      <c r="B28" s="11">
        <v>44</v>
      </c>
      <c r="C28" s="11">
        <v>601002</v>
      </c>
      <c r="D28" s="90"/>
      <c r="E28" s="20">
        <v>4000</v>
      </c>
    </row>
    <row r="29" spans="1:5" s="67" customFormat="1" x14ac:dyDescent="0.2">
      <c r="A29" s="87" t="s">
        <v>17</v>
      </c>
      <c r="B29" s="11">
        <v>44</v>
      </c>
      <c r="C29" s="11">
        <v>50</v>
      </c>
      <c r="D29" s="11"/>
      <c r="E29" s="20">
        <v>120000</v>
      </c>
    </row>
    <row r="30" spans="1:5" s="67" customFormat="1" x14ac:dyDescent="0.2">
      <c r="A30" s="87" t="s">
        <v>20</v>
      </c>
      <c r="B30" s="11">
        <v>44</v>
      </c>
      <c r="C30" s="11">
        <v>55</v>
      </c>
      <c r="D30" s="11"/>
      <c r="E30" s="20">
        <v>127260</v>
      </c>
    </row>
    <row r="31" spans="1:5" s="67" customFormat="1" x14ac:dyDescent="0.2">
      <c r="A31" s="89" t="s">
        <v>39</v>
      </c>
      <c r="B31" s="11">
        <v>44</v>
      </c>
      <c r="C31" s="11">
        <v>601</v>
      </c>
      <c r="D31" s="11"/>
      <c r="E31" s="20">
        <v>12740</v>
      </c>
    </row>
    <row r="32" spans="1:5" s="67" customFormat="1" x14ac:dyDescent="0.2">
      <c r="A32" s="8"/>
      <c r="B32" s="84"/>
      <c r="C32" s="84"/>
      <c r="D32" s="8"/>
      <c r="E32" s="8">
        <v>0</v>
      </c>
    </row>
    <row r="33" spans="1:5" s="67" customFormat="1" x14ac:dyDescent="0.2">
      <c r="A33" s="86" t="s">
        <v>46</v>
      </c>
      <c r="B33" s="11">
        <v>60</v>
      </c>
      <c r="C33" s="11">
        <v>61</v>
      </c>
      <c r="D33" s="84"/>
      <c r="E33" s="21">
        <v>257822</v>
      </c>
    </row>
    <row r="34" spans="1:5" s="67" customFormat="1" x14ac:dyDescent="0.2">
      <c r="A34" s="91"/>
      <c r="B34" s="91"/>
      <c r="C34" s="91"/>
      <c r="D34" s="91"/>
      <c r="E34" s="91"/>
    </row>
    <row r="35" spans="1:5" s="67" customFormat="1" x14ac:dyDescent="0.2">
      <c r="A35" s="91"/>
      <c r="B35" s="91"/>
      <c r="C35" s="91"/>
      <c r="D35" s="91"/>
      <c r="E35" s="91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EKEI EA25 -JDM 31.01.25 KK nr 5</vt:lpstr>
      <vt:lpstr>JDK KK Lisa 3. EKEI</vt:lpstr>
      <vt:lpstr>'EKEI EA25 -JDM 31.01.25 KK nr 5'!Prindiala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Merilyn Pallas</cp:lastModifiedBy>
  <cp:lastPrinted>2024-12-17T16:00:46Z</cp:lastPrinted>
  <dcterms:created xsi:type="dcterms:W3CDTF">2024-12-17T15:57:57Z</dcterms:created>
  <dcterms:modified xsi:type="dcterms:W3CDTF">2025-02-19T07:18:44Z</dcterms:modified>
</cp:coreProperties>
</file>